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19a7056d5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ion Orders" sheetId="1" r:id="R6af280f11fd04f32"/>
    <x:sheet xmlns:r="http://schemas.openxmlformats.org/officeDocument/2006/relationships" name="Events" sheetId="2" r:id="R824bc424f3c14841"/>
    <x:sheet xmlns:r="http://schemas.openxmlformats.org/officeDocument/2006/relationships" name="Exceptions" sheetId="3" r:id="Rdbdca2fb2e374b45"/>
    <x:sheet xmlns:r="http://schemas.openxmlformats.org/officeDocument/2006/relationships" name="Closeout" sheetId="4" r:id="Ree50de891e0c4de2"/>
    <x:sheet xmlns:r="http://schemas.openxmlformats.org/officeDocument/2006/relationships" name="Summary" sheetId="5" r:id="Ra3ffea140d334b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"/>
    <x:numFmt numFmtId="202" formatCode="0%"/>
    <x:numFmt numFmtId="203" formatCode="yyyy-mm-dd hh:mm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173B4D"/>
      <x:name val="Carlito"/>
    </x:font>
    <x:font>
      <x:b/>
      <x:sz val="10"/>
      <x:color rgb="FFFFFFFF"/>
      <x:name val="Carlito"/>
    </x:font>
    <x:font>
      <x:b/>
      <x:sz val="11"/>
      <x:color rgb="FFFFFFFF"/>
      <x:name val="Carlito"/>
    </x:font>
    <x:font>
      <x:b/>
      <x:sz val="11"/>
      <x:color rgb="FF087F68"/>
      <x:name val="Carlito"/>
    </x:font>
    <x:font>
      <x:sz val="11"/>
      <x:color rgb="FF173B4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2A3F"/>
      </x:patternFill>
    </x:fill>
    <x:fill>
      <x:patternFill patternType="solid">
        <x:fgColor rgb="FFDDF3EC"/>
      </x:patternFill>
    </x:fill>
    <x:fill>
      <x:patternFill patternType="solid">
        <x:fgColor rgb="FF087F68"/>
      </x:patternFill>
    </x:fill>
  </x:fills>
  <x:borders count="10">
    <x:border/>
    <x:border>
      <x:right style="thin">
        <x:color rgb="FFD3E1E2"/>
      </x:right>
      <x:bottom style="thin">
        <x:color rgb="FFD3E1E2"/>
      </x:bottom>
    </x:border>
    <x:border>
      <x:left style="thin">
        <x:color rgb="FFD3E1E2"/>
      </x:left>
      <x:right style="thin">
        <x:color rgb="FFD3E1E2"/>
      </x:right>
      <x:bottom style="thin">
        <x:color rgb="FFD3E1E2"/>
      </x:bottom>
    </x:border>
    <x:border>
      <x:left style="thin">
        <x:color rgb="FFD3E1E2"/>
      </x:left>
      <x:bottom style="thin">
        <x:color rgb="FFD3E1E2"/>
      </x:bottom>
    </x:border>
    <x:border>
      <x:right style="thin">
        <x:color rgb="FFD3E1E2"/>
      </x:right>
      <x:top style="thin">
        <x:color rgb="FFD3E1E2"/>
      </x:top>
      <x:bottom style="thin">
        <x:color rgb="FFD3E1E2"/>
      </x:bottom>
    </x:border>
    <x:border>
      <x:left style="thin">
        <x:color rgb="FFD3E1E2"/>
      </x:left>
      <x:right style="thin">
        <x:color rgb="FFD3E1E2"/>
      </x:right>
      <x:top style="thin">
        <x:color rgb="FFD3E1E2"/>
      </x:top>
      <x:bottom style="thin">
        <x:color rgb="FFD3E1E2"/>
      </x:bottom>
    </x:border>
    <x:border>
      <x:left style="thin">
        <x:color rgb="FFD3E1E2"/>
      </x:left>
      <x:top style="thin">
        <x:color rgb="FFD3E1E2"/>
      </x:top>
      <x:bottom style="thin">
        <x:color rgb="FFD3E1E2"/>
      </x:bottom>
    </x:border>
    <x:border>
      <x:right style="thin">
        <x:color rgb="FFD3E1E2"/>
      </x:right>
      <x:top style="thin">
        <x:color rgb="FFD3E1E2"/>
      </x:top>
    </x:border>
    <x:border>
      <x:left style="thin">
        <x:color rgb="FFD3E1E2"/>
      </x:left>
      <x:right style="thin">
        <x:color rgb="FFD3E1E2"/>
      </x:right>
      <x:top style="thin">
        <x:color rgb="FFD3E1E2"/>
      </x:top>
    </x:border>
    <x:border>
      <x:left style="thin">
        <x:color rgb="FFD3E1E2"/>
      </x:left>
      <x:top style="thin">
        <x:color rgb="FFD3E1E2"/>
      </x:top>
    </x:border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2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1" fontId="2" fillId="0" borderId="5" xfId="0" applyNumberFormat="1" applyFont="1" applyFill="1" applyBorder="1" applyAlignment="1">
      <x:alignment vertical="center"/>
    </x:xf>
    <x:xf numFmtId="201" fontId="2" fillId="0" borderId="8" xfId="0" applyNumberFormat="1" applyFont="1" applyFill="1" applyBorder="1" applyAlignment="1">
      <x:alignment vertical="center"/>
    </x:xf>
    <x:xf numFmtId="202" fontId="2" fillId="0" borderId="5" xfId="0" applyNumberFormat="1" applyFont="1" applyFill="1" applyBorder="1" applyAlignment="1">
      <x:alignment vertical="center"/>
    </x:xf>
    <x:xf numFmtId="202" fontId="2" fillId="0" borderId="8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 wrapText="1"/>
    </x:xf>
    <x:xf numFmtId="0" fontId="2" fillId="0" borderId="9" xfId="0" applyNumberFormat="1" applyFont="1" applyFill="1" applyBorder="1" applyAlignment="1">
      <x:alignment vertical="center" wrapText="1"/>
    </x:xf>
    <x:xf numFmtId="203" fontId="2" fillId="0" borderId="5" xfId="0" applyNumberFormat="1" applyFont="1" applyFill="1" applyBorder="1" applyAlignment="1">
      <x:alignment vertical="center"/>
    </x:xf>
    <x:xf numFmtId="203" fontId="2" fillId="0" borderId="8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 wrapText="1"/>
    </x:xf>
    <x:xf numFmtId="0" fontId="2" fillId="0" borderId="8" xfId="0" applyNumberFormat="1" applyFont="1" applyFill="1" applyBorder="1" applyAlignment="1">
      <x:alignment vertical="center" wrapText="1"/>
    </x:xf>
    <x:xf numFmtId="201" fontId="2" fillId="0" borderId="6" xfId="0" applyNumberFormat="1" applyFont="1" applyFill="1" applyBorder="1" applyAlignment="1">
      <x:alignment vertical="center"/>
    </x:xf>
    <x:xf numFmtId="201" fontId="2" fillId="0" borderId="9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935800"/>
      </x:font>
      <x:fill>
        <x:patternFill patternType="solid">
          <x:bgColor rgb="FFFFF7E7"/>
        </x:patternFill>
      </x:fill>
    </x:dxf>
    <x:dxf>
      <x:font>
        <x:b/>
        <x:color rgb="FF056452"/>
      </x:font>
      <x:fill>
        <x:patternFill patternType="solid">
          <x:bgColor rgb="FFDDF3EC"/>
        </x:patternFill>
      </x:fill>
    </x:dxf>
    <x:dxf>
      <x:font>
        <x:b/>
        <x:color rgb="FF056452"/>
      </x:font>
      <x:fill>
        <x:patternFill patternType="solid">
          <x:bgColor rgb="FFDDF3EC"/>
        </x:patternFill>
      </x:fill>
    </x:dxf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935800"/>
      </x:font>
      <x:fill>
        <x:patternFill patternType="solid">
          <x:bgColor rgb="FFFFF7E7"/>
        </x:patternFill>
      </x:fill>
    </x:dxf>
    <x:dxf>
      <x:font>
        <x:b/>
        <x:color rgb="FF056452"/>
      </x:font>
      <x:fill>
        <x:patternFill patternType="solid">
          <x:bgColor rgb="FFDDF3EC"/>
        </x:patternFill>
      </x:fill>
    </x:dxf>
    <x:dxf>
      <x:font>
        <x:b/>
        <x:color rgb="FF056452"/>
      </x:font>
      <x:fill>
        <x:patternFill patternType="solid">
          <x:bgColor rgb="FFDDF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61f54ced64c85" /><Relationship Type="http://schemas.openxmlformats.org/officeDocument/2006/relationships/theme" Target="/xl/theme/theme1.xml" Id="R5ffd9da3db464c5e" /><Relationship Type="http://schemas.openxmlformats.org/officeDocument/2006/relationships/sharedStrings" Target="/xl/sharedStrings.xml" Id="R48b40fc74c7e4ea5" /><Relationship Type="http://schemas.openxmlformats.org/officeDocument/2006/relationships/worksheet" Target="/xl/worksheets/sheet1.xml" Id="R6af280f11fd04f32" /><Relationship Type="http://schemas.openxmlformats.org/officeDocument/2006/relationships/worksheet" Target="/xl/worksheets/sheet2.xml" Id="R824bc424f3c14841" /><Relationship Type="http://schemas.openxmlformats.org/officeDocument/2006/relationships/worksheet" Target="/xl/worksheets/sheet3.xml" Id="Rdbdca2fb2e374b45" /><Relationship Type="http://schemas.openxmlformats.org/officeDocument/2006/relationships/worksheet" Target="/xl/worksheets/sheet4.xml" Id="Ree50de891e0c4de2" /><Relationship Type="http://schemas.openxmlformats.org/officeDocument/2006/relationships/worksheet" Target="/xl/worksheets/sheet5.xml" Id="Ra3ffea140d334b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3" hidden="0" customWidth="1"/>
    <x:col min="3" max="3" width="13" hidden="0" customWidth="1"/>
    <x:col min="4" max="4" width="13" hidden="0" customWidth="1"/>
    <x:col min="5" max="5" width="9" hidden="0" customWidth="1"/>
    <x:col min="6" max="6" width="12" hidden="0" customWidth="1"/>
    <x:col min="7" max="7" width="12" hidden="0" customWidth="1"/>
    <x:col min="8" max="8" width="14" hidden="0" customWidth="1"/>
    <x:col min="9" max="9" width="14" hidden="0" customWidth="1"/>
    <x:col min="10" max="10" width="14" hidden="0" customWidth="1"/>
    <x:col min="11" max="11" width="16" hidden="0" customWidth="1"/>
    <x:col min="12" max="12" width="10" hidden="0" customWidth="1"/>
    <x:col min="13" max="13" width="13" hidden="0" customWidth="1"/>
    <x:col min="14" max="14" width="14" hidden="0" customWidth="1"/>
    <x:col min="15" max="15" width="16" hidden="0" customWidth="1"/>
    <x:col min="16" max="16" width="34" hidden="0" customWidth="1"/>
  </x:cols>
  <x:sheetData>
    <x:row r="1" ht="34" customHeight="1">
      <x:c r="A1" s="3" t="str">
        <x:v>Production Order Tracker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30" customHeight="1">
      <x:c r="A2" s="7" t="str">
        <x:v>Track released work from readiness through progress, exception, completion, and verified closeout.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5" ht="31" customHeight="1">
      <x:c r="A5" s="33" t="str">
        <x:v>Order ID</x:v>
      </x:c>
      <x:c r="B5" s="34" t="str">
        <x:v>Product / SKU</x:v>
      </x:c>
      <x:c r="C5" s="34" t="str">
        <x:v>Planned Qty</x:v>
      </x:c>
      <x:c r="D5" s="34" t="str">
        <x:v>Good Output</x:v>
      </x:c>
      <x:c r="E5" s="34" t="str">
        <x:v>Scrap</x:v>
      </x:c>
      <x:c r="F5" s="34" t="str">
        <x:v>Remaining</x:v>
      </x:c>
      <x:c r="G5" s="34" t="str">
        <x:v>Attainment</x:v>
      </x:c>
      <x:c r="H5" s="34" t="str">
        <x:v>Planned Start</x:v>
      </x:c>
      <x:c r="I5" s="34" t="str">
        <x:v>Actual Start</x:v>
      </x:c>
      <x:c r="J5" s="34" t="str">
        <x:v>Promised Date</x:v>
      </x:c>
      <x:c r="K5" s="34" t="str">
        <x:v>Work Center</x:v>
      </x:c>
      <x:c r="L5" s="34" t="str">
        <x:v>Shift</x:v>
      </x:c>
      <x:c r="M5" s="34" t="str">
        <x:v>Status</x:v>
      </x:c>
      <x:c r="N5" s="34" t="str">
        <x:v>Forecast</x:v>
      </x:c>
      <x:c r="O5" s="34" t="str">
        <x:v>Owner</x:v>
      </x:c>
      <x:c r="P5" s="35" t="str">
        <x:v>Current Risk / Next Action</x:v>
      </x:c>
    </x:row>
    <x:row r="6">
      <x:c r="A6" s="21" t="str">
        <x:v>PO-26114</x:v>
      </x:c>
      <x:c r="B6" s="22" t="str">
        <x:v>Valve Housing VH-210</x:v>
      </x:c>
      <x:c r="C6" s="38" t="n">
        <x:v>480</x:v>
      </x:c>
      <x:c r="D6" s="38" t="n">
        <x:v>468</x:v>
      </x:c>
      <x:c r="E6" s="38" t="n">
        <x:v>8</x:v>
      </x:c>
      <x:c r="F6" s="38" t="n">
        <x:f>MAX(0,C6-D6-E6)</x:f>
        <x:v>4</x:v>
      </x:c>
      <x:c r="G6" s="40" t="n">
        <x:f>IF(C6=0,0,D6/C6)</x:f>
        <x:v>0.975</x:v>
      </x:c>
      <x:c r="H6" s="36" t="n">
        <x:v>46267</x:v>
      </x:c>
      <x:c r="I6" s="36" t="n">
        <x:v>46267</x:v>
      </x:c>
      <x:c r="J6" s="36" t="n">
        <x:v>46273</x:v>
      </x:c>
      <x:c r="K6" s="22" t="str">
        <x:v>Machining</x:v>
      </x:c>
      <x:c r="L6" s="22" t="str">
        <x:v>Day</x:v>
      </x:c>
      <x:c r="M6" s="22" t="str">
        <x:v>Complete</x:v>
      </x:c>
      <x:c r="N6" s="22" t="str">
        <x:v>On promise</x:v>
      </x:c>
      <x:c r="O6" s="22" t="str">
        <x:v>Maya Chen</x:v>
      </x:c>
      <x:c r="P6" s="42" t="str">
        <x:v>Closeout review Sep 4</x:v>
      </x:c>
    </x:row>
    <x:row r="7">
      <x:c r="A7" s="21" t="str">
        <x:v>PO-26118</x:v>
      </x:c>
      <x:c r="B7" s="22" t="str">
        <x:v>Rotor Sleeve RS-260</x:v>
      </x:c>
      <x:c r="C7" s="38" t="n">
        <x:v>320</x:v>
      </x:c>
      <x:c r="D7" s="38" t="n">
        <x:v>144</x:v>
      </x:c>
      <x:c r="E7" s="38" t="n">
        <x:v>4</x:v>
      </x:c>
      <x:c r="F7" s="38" t="n">
        <x:f>MAX(0,C7-D7-E7)</x:f>
        <x:v>172</x:v>
      </x:c>
      <x:c r="G7" s="40" t="n">
        <x:f>IF(C7=0,0,D7/C7)</x:f>
        <x:v>0.45</x:v>
      </x:c>
      <x:c r="H7" s="36" t="n">
        <x:v>46267</x:v>
      </x:c>
      <x:c r="I7" s="36" t="n">
        <x:v>46267</x:v>
      </x:c>
      <x:c r="J7" s="36" t="n">
        <x:v>46274</x:v>
      </x:c>
      <x:c r="K7" s="22" t="str">
        <x:v>Machining</x:v>
      </x:c>
      <x:c r="L7" s="22" t="str">
        <x:v>Night</x:v>
      </x:c>
      <x:c r="M7" s="22" t="str">
        <x:v>Held</x:v>
      </x:c>
      <x:c r="N7" s="22" t="str">
        <x:v>At risk</x:v>
      </x:c>
      <x:c r="O7" s="22" t="str">
        <x:v>Owen Patel</x:v>
      </x:c>
      <x:c r="P7" s="42" t="str">
        <x:v>Quality review of finish dimension</x:v>
      </x:c>
    </x:row>
    <x:row r="8">
      <x:c r="A8" s="21" t="str">
        <x:v>PO-26122</x:v>
      </x:c>
      <x:c r="B8" s="22" t="str">
        <x:v>Seal Kit SK-440</x:v>
      </x:c>
      <x:c r="C8" s="38" t="n">
        <x:v>900</x:v>
      </x:c>
      <x:c r="D8" s="38" t="n">
        <x:v>410</x:v>
      </x:c>
      <x:c r="E8" s="38" t="n">
        <x:v>8</x:v>
      </x:c>
      <x:c r="F8" s="38" t="n">
        <x:f>MAX(0,C8-D8-E8)</x:f>
        <x:v>482</x:v>
      </x:c>
      <x:c r="G8" s="40" t="n">
        <x:f>IF(C8=0,0,D8/C8)</x:f>
        <x:v>0.45555555555555555</x:v>
      </x:c>
      <x:c r="H8" s="36" t="n">
        <x:v>46267</x:v>
      </x:c>
      <x:c r="I8" s="36" t="n">
        <x:v>46267</x:v>
      </x:c>
      <x:c r="J8" s="36" t="n">
        <x:v>46275</x:v>
      </x:c>
      <x:c r="K8" s="22" t="str">
        <x:v>Assembly</x:v>
      </x:c>
      <x:c r="L8" s="22" t="str">
        <x:v>Day</x:v>
      </x:c>
      <x:c r="M8" s="22" t="str">
        <x:v>Running</x:v>
      </x:c>
      <x:c r="N8" s="22" t="str">
        <x:v>At risk</x:v>
      </x:c>
      <x:c r="O8" s="22" t="str">
        <x:v>Daniel Kim</x:v>
      </x:c>
      <x:c r="P8" s="42" t="str">
        <x:v>Confirm seal delivery by Sep 4</x:v>
      </x:c>
    </x:row>
    <x:row r="9">
      <x:c r="A9" s="21" t="str">
        <x:v>PO-26125</x:v>
      </x:c>
      <x:c r="B9" s="22" t="str">
        <x:v>Pump Base PB-118</x:v>
      </x:c>
      <x:c r="C9" s="38" t="n">
        <x:v>240</x:v>
      </x:c>
      <x:c r="D9" s="38" t="n">
        <x:v>62</x:v>
      </x:c>
      <x:c r="E9" s="38" t="n">
        <x:v>3</x:v>
      </x:c>
      <x:c r="F9" s="38" t="n">
        <x:f>MAX(0,C9-D9-E9)</x:f>
        <x:v>175</x:v>
      </x:c>
      <x:c r="G9" s="40" t="n">
        <x:f>IF(C9=0,0,D9/C9)</x:f>
        <x:v>0.25833333333333336</x:v>
      </x:c>
      <x:c r="H9" s="36" t="n">
        <x:v>46267</x:v>
      </x:c>
      <x:c r="I9" s="36" t="n">
        <x:v>46267</x:v>
      </x:c>
      <x:c r="J9" s="36" t="n">
        <x:v>46272</x:v>
      </x:c>
      <x:c r="K9" s="22" t="str">
        <x:v>Fabrication</x:v>
      </x:c>
      <x:c r="L9" s="22" t="str">
        <x:v>Day</x:v>
      </x:c>
      <x:c r="M9" s="22" t="str">
        <x:v>Blocked</x:v>
      </x:c>
      <x:c r="N9" s="22" t="str">
        <x:v>Late risk</x:v>
      </x:c>
      <x:c r="O9" s="22" t="str">
        <x:v>Ava Brooks</x:v>
      </x:c>
      <x:c r="P9" s="42" t="str">
        <x:v>Repair fixture F-18</x:v>
      </x:c>
    </x:row>
    <x:row r="10">
      <x:c r="A10" s="21" t="str">
        <x:v>PO-26131</x:v>
      </x:c>
      <x:c r="B10" s="22" t="str">
        <x:v>Control Panel CP-330</x:v>
      </x:c>
      <x:c r="C10" s="38" t="n">
        <x:v>120</x:v>
      </x:c>
      <x:c r="D10" s="38" t="n">
        <x:v>58</x:v>
      </x:c>
      <x:c r="E10" s="38" t="n">
        <x:v>1</x:v>
      </x:c>
      <x:c r="F10" s="38" t="n">
        <x:f>MAX(0,C10-D10-E10)</x:f>
        <x:v>61</x:v>
      </x:c>
      <x:c r="G10" s="40" t="n">
        <x:f>IF(C10=0,0,D10/C10)</x:f>
        <x:v>0.48333333333333334</x:v>
      </x:c>
      <x:c r="H10" s="36" t="n">
        <x:v>46268</x:v>
      </x:c>
      <x:c r="I10" s="36" t="n">
        <x:v>46268</x:v>
      </x:c>
      <x:c r="J10" s="36" t="n">
        <x:v>46276</x:v>
      </x:c>
      <x:c r="K10" s="22" t="str">
        <x:v>Electrical</x:v>
      </x:c>
      <x:c r="L10" s="22" t="str">
        <x:v>Day</x:v>
      </x:c>
      <x:c r="M10" s="22" t="str">
        <x:v>Running</x:v>
      </x:c>
      <x:c r="N10" s="22" t="str">
        <x:v>On promise</x:v>
      </x:c>
      <x:c r="O10" s="22" t="str">
        <x:v>Lena Ortiz</x:v>
      </x:c>
      <x:c r="P10" s="42" t="str">
        <x:v>Complete final test</x:v>
      </x:c>
    </x:row>
    <x:row r="11">
      <x:c r="A11" s="21" t="str">
        <x:v>PO-26136</x:v>
      </x:c>
      <x:c r="B11" s="22" t="str">
        <x:v>Drive Cover DC-504</x:v>
      </x:c>
      <x:c r="C11" s="38" t="n">
        <x:v>650</x:v>
      </x:c>
      <x:c r="D11" s="38" t="n">
        <x:v>0</x:v>
      </x:c>
      <x:c r="E11" s="38" t="n">
        <x:v>0</x:v>
      </x:c>
      <x:c r="F11" s="38" t="n">
        <x:f>MAX(0,C11-D11-E11)</x:f>
        <x:v>650</x:v>
      </x:c>
      <x:c r="G11" s="40" t="n">
        <x:f>IF(C11=0,0,D11/C11)</x:f>
        <x:v>0</x:v>
      </x:c>
      <x:c r="H11" s="36" t="n">
        <x:v>46269</x:v>
      </x:c>
      <x:c r="I11" s="36"/>
      <x:c r="J11" s="36" t="n">
        <x:v>46277</x:v>
      </x:c>
      <x:c r="K11" s="22" t="str">
        <x:v>Machining</x:v>
      </x:c>
      <x:c r="L11" s="22" t="str">
        <x:v>Night</x:v>
      </x:c>
      <x:c r="M11" s="22" t="str">
        <x:v>Released</x:v>
      </x:c>
      <x:c r="N11" s="22" t="str">
        <x:v>On promise</x:v>
      </x:c>
      <x:c r="O11" s="22" t="str">
        <x:v>Maya Chen</x:v>
      </x:c>
      <x:c r="P11" s="42" t="str">
        <x:v>Confirm first-piece readiness</x:v>
      </x:c>
    </x:row>
    <x:row r="12">
      <x:c r="A12" s="21" t="str">
        <x:v>PO-26140</x:v>
      </x:c>
      <x:c r="B12" s="22" t="str">
        <x:v>Bracket BR-072</x:v>
      </x:c>
      <x:c r="C12" s="38" t="n">
        <x:v>1200</x:v>
      </x:c>
      <x:c r="D12" s="38" t="n">
        <x:v>0</x:v>
      </x:c>
      <x:c r="E12" s="38" t="n">
        <x:v>0</x:v>
      </x:c>
      <x:c r="F12" s="38" t="n">
        <x:f>MAX(0,C12-D12-E12)</x:f>
        <x:v>1200</x:v>
      </x:c>
      <x:c r="G12" s="40" t="n">
        <x:f>IF(C12=0,0,D12/C12)</x:f>
        <x:v>0</x:v>
      </x:c>
      <x:c r="H12" s="36" t="n">
        <x:v>46270</x:v>
      </x:c>
      <x:c r="I12" s="36"/>
      <x:c r="J12" s="36" t="n">
        <x:v>46280</x:v>
      </x:c>
      <x:c r="K12" s="22" t="str">
        <x:v>Fabrication</x:v>
      </x:c>
      <x:c r="L12" s="22" t="str">
        <x:v>Day</x:v>
      </x:c>
      <x:c r="M12" s="22" t="str">
        <x:v>Released</x:v>
      </x:c>
      <x:c r="N12" s="22" t="str">
        <x:v>On promise</x:v>
      </x:c>
      <x:c r="O12" s="22" t="str">
        <x:v>Ava Brooks</x:v>
      </x:c>
      <x:c r="P12" s="42" t="str">
        <x:v>Prepare setup and material</x:v>
      </x:c>
    </x:row>
    <x:row r="13">
      <x:c r="A13" s="24" t="str">
        <x:v>PO-26143</x:v>
      </x:c>
      <x:c r="B13" s="25" t="str">
        <x:v>Service Module SM-090</x:v>
      </x:c>
      <x:c r="C13" s="39" t="n">
        <x:v>75</x:v>
      </x:c>
      <x:c r="D13" s="39" t="n">
        <x:v>0</x:v>
      </x:c>
      <x:c r="E13" s="39" t="n">
        <x:v>0</x:v>
      </x:c>
      <x:c r="F13" s="39" t="n">
        <x:f>MAX(0,C13-D13-E13)</x:f>
        <x:v>75</x:v>
      </x:c>
      <x:c r="G13" s="41" t="n">
        <x:f>IF(C13=0,0,D13/C13)</x:f>
        <x:v>0</x:v>
      </x:c>
      <x:c r="H13" s="37" t="n">
        <x:v>46269</x:v>
      </x:c>
      <x:c r="I13" s="37"/>
      <x:c r="J13" s="37" t="n">
        <x:v>46278</x:v>
      </x:c>
      <x:c r="K13" s="25" t="str">
        <x:v>Assembly</x:v>
      </x:c>
      <x:c r="L13" s="25" t="str">
        <x:v>Night</x:v>
      </x:c>
      <x:c r="M13" s="25" t="str">
        <x:v>Held</x:v>
      </x:c>
      <x:c r="N13" s="25" t="str">
        <x:v>At risk</x:v>
      </x:c>
      <x:c r="O13" s="25" t="str">
        <x:v>Daniel Kim</x:v>
      </x:c>
      <x:c r="P13" s="43" t="str">
        <x:v>Customer revision pending</x:v>
      </x:c>
    </x:row>
  </x:sheetData>
  <x:mergeCells>
    <x:mergeCell ref="A1:P1"/>
    <x:mergeCell ref="A2:P2"/>
  </x:mergeCells>
  <x:conditionalFormatting sqref="M6:N300">
    <x:cfRule type="containsText" dxfId="0" priority="1" operator="containsText" text="Blocked"/>
    <x:cfRule type="containsText" dxfId="1" priority="2" operator="containsText" text="At risk"/>
    <x:cfRule type="containsText" dxfId="2" priority="3" operator="containsText" text="Complete"/>
    <x:cfRule type="containsText" dxfId="3" priority="4" operator="containsText" text="Closed"/>
  </x:conditionalFormatting>
  <x:dataValidations count="2">
    <x:dataValidation type="list" sqref="M6:M300">
      <x:formula1>"Planned,Released,Running,Held,Blocked,Complete,Awaiting verification,Closed"</x:formula1>
    </x:dataValidation>
    <x:dataValidation type="list" sqref="N6:N300">
      <x:formula1>"On promise,At risk,Late risk,Late,Unknown"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3" hidden="0" customWidth="1"/>
    <x:col min="3" max="3" width="20" hidden="0" customWidth="1"/>
    <x:col min="4" max="4" width="19" hidden="0" customWidth="1"/>
    <x:col min="5" max="5" width="15" hidden="0" customWidth="1"/>
    <x:col min="6" max="6" width="12" hidden="0" customWidth="1"/>
    <x:col min="7" max="7" width="12" hidden="0" customWidth="1"/>
    <x:col min="8" max="8" width="16" hidden="0" customWidth="1"/>
    <x:col min="9" max="9" width="23" hidden="0" customWidth="1"/>
    <x:col min="10" max="10" width="16" hidden="0" customWidth="1"/>
    <x:col min="11" max="11" width="34" hidden="0" customWidth="1"/>
  </x:cols>
  <x:sheetData>
    <x:row r="1" ht="34" customHeight="1">
      <x:c r="A1" s="3" t="str">
        <x:v>Production Events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7" t="str">
        <x:v>Timestamped progress and loss records connected to the production order.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5" ht="31" customHeight="1">
      <x:c r="A5" s="33" t="str">
        <x:v>Event ID</x:v>
      </x:c>
      <x:c r="B5" s="34" t="str">
        <x:v>Order ID</x:v>
      </x:c>
      <x:c r="C5" s="34" t="str">
        <x:v>Event Time</x:v>
      </x:c>
      <x:c r="D5" s="34" t="str">
        <x:v>Operation</x:v>
      </x:c>
      <x:c r="E5" s="34" t="str">
        <x:v>Event Type</x:v>
      </x:c>
      <x:c r="F5" s="34" t="str">
        <x:v>Good Qty</x:v>
      </x:c>
      <x:c r="G5" s="34" t="str">
        <x:v>Scrap Qty</x:v>
      </x:c>
      <x:c r="H5" s="34" t="str">
        <x:v>Downtime Min</x:v>
      </x:c>
      <x:c r="I5" s="34" t="str">
        <x:v>Reason</x:v>
      </x:c>
      <x:c r="J5" s="34" t="str">
        <x:v>Reporter</x:v>
      </x:c>
      <x:c r="K5" s="35" t="str">
        <x:v>Evidence / Note</x:v>
      </x:c>
    </x:row>
    <x:row r="6">
      <x:c r="A6" s="21" t="str">
        <x:v>EVT-26101</x:v>
      </x:c>
      <x:c r="B6" s="22" t="str">
        <x:v>PO-26114</x:v>
      </x:c>
      <x:c r="C6" s="44" t="n">
        <x:v>46267.00347222222</x:v>
      </x:c>
      <x:c r="D6" s="22" t="str">
        <x:v>Machine op 20</x:v>
      </x:c>
      <x:c r="E6" s="22" t="str">
        <x:v>Start</x:v>
      </x:c>
      <x:c r="F6" s="38" t="n">
        <x:v>0</x:v>
      </x:c>
      <x:c r="G6" s="38" t="n">
        <x:v>0</x:v>
      </x:c>
      <x:c r="H6" s="38" t="n">
        <x:v>0</x:v>
      </x:c>
      <x:c r="I6" s="46" t="str">
        <x:v>Ready</x:v>
      </x:c>
      <x:c r="J6" s="46" t="str">
        <x:v>Alex Wu</x:v>
      </x:c>
      <x:c r="K6" s="42" t="str">
        <x:v>Setup verified</x:v>
      </x:c>
    </x:row>
    <x:row r="7">
      <x:c r="A7" s="21" t="str">
        <x:v>EVT-26102</x:v>
      </x:c>
      <x:c r="B7" s="22" t="str">
        <x:v>PO-26114</x:v>
      </x:c>
      <x:c r="C7" s="44" t="n">
        <x:v>46267.13888888889</x:v>
      </x:c>
      <x:c r="D7" s="22" t="str">
        <x:v>Machine op 20</x:v>
      </x:c>
      <x:c r="E7" s="22" t="str">
        <x:v>Downtime</x:v>
      </x:c>
      <x:c r="F7" s="38" t="n">
        <x:v>0</x:v>
      </x:c>
      <x:c r="G7" s="38" t="n">
        <x:v>0</x:v>
      </x:c>
      <x:c r="H7" s="38" t="n">
        <x:v>18</x:v>
      </x:c>
      <x:c r="I7" s="46" t="str">
        <x:v>Tool reset</x:v>
      </x:c>
      <x:c r="J7" s="46" t="str">
        <x:v>Alex Wu</x:v>
      </x:c>
      <x:c r="K7" s="42" t="str">
        <x:v>Recovery complete</x:v>
      </x:c>
    </x:row>
    <x:row r="8">
      <x:c r="A8" s="21" t="str">
        <x:v>EVT-26103</x:v>
      </x:c>
      <x:c r="B8" s="22" t="str">
        <x:v>PO-26118</x:v>
      </x:c>
      <x:c r="C8" s="44" t="n">
        <x:v>46267.59027777778</x:v>
      </x:c>
      <x:c r="D8" s="22" t="str">
        <x:v>Finish op 30</x:v>
      </x:c>
      <x:c r="E8" s="22" t="str">
        <x:v>Hold</x:v>
      </x:c>
      <x:c r="F8" s="38" t="n">
        <x:v>0</x:v>
      </x:c>
      <x:c r="G8" s="38" t="n">
        <x:v>0</x:v>
      </x:c>
      <x:c r="H8" s="38" t="n">
        <x:v>0</x:v>
      </x:c>
      <x:c r="I8" s="46" t="str">
        <x:v>Inspection variation</x:v>
      </x:c>
      <x:c r="J8" s="46" t="str">
        <x:v>Priya Shah</x:v>
      </x:c>
      <x:c r="K8" s="42" t="str">
        <x:v>Quality review opened</x:v>
      </x:c>
    </x:row>
    <x:row r="9">
      <x:c r="A9" s="21" t="str">
        <x:v>EVT-26104</x:v>
      </x:c>
      <x:c r="B9" s="22" t="str">
        <x:v>PO-26122</x:v>
      </x:c>
      <x:c r="C9" s="44" t="n">
        <x:v>46268.09722222222</x:v>
      </x:c>
      <x:c r="D9" s="22" t="str">
        <x:v>Assembly op 10</x:v>
      </x:c>
      <x:c r="E9" s="22" t="str">
        <x:v>Output</x:v>
      </x:c>
      <x:c r="F9" s="38" t="n">
        <x:v>410</x:v>
      </x:c>
      <x:c r="G9" s="38" t="n">
        <x:v>8</x:v>
      </x:c>
      <x:c r="H9" s="38" t="n">
        <x:v>26</x:v>
      </x:c>
      <x:c r="I9" s="46" t="str">
        <x:v>Shift result</x:v>
      </x:c>
      <x:c r="J9" s="46" t="str">
        <x:v>Noah Reed</x:v>
      </x:c>
      <x:c r="K9" s="42" t="str">
        <x:v>Shortage constrained final hour</x:v>
      </x:c>
    </x:row>
    <x:row r="10">
      <x:c r="A10" s="21" t="str">
        <x:v>EVT-26105</x:v>
      </x:c>
      <x:c r="B10" s="22" t="str">
        <x:v>PO-26125</x:v>
      </x:c>
      <x:c r="C10" s="44" t="n">
        <x:v>46268.09166666667</x:v>
      </x:c>
      <x:c r="D10" s="22" t="str">
        <x:v>Fabrication op 10</x:v>
      </x:c>
      <x:c r="E10" s="22" t="str">
        <x:v>Downtime</x:v>
      </x:c>
      <x:c r="F10" s="38" t="n">
        <x:v>0</x:v>
      </x:c>
      <x:c r="G10" s="38" t="n">
        <x:v>0</x:v>
      </x:c>
      <x:c r="H10" s="38" t="n">
        <x:v>96</x:v>
      </x:c>
      <x:c r="I10" s="46" t="str">
        <x:v>Fixture unavailable</x:v>
      </x:c>
      <x:c r="J10" s="46" t="str">
        <x:v>Emma Li</x:v>
      </x:c>
      <x:c r="K10" s="42" t="str">
        <x:v>Maintenance action assigned</x:v>
      </x:c>
    </x:row>
    <x:row r="11">
      <x:c r="A11" s="21" t="str">
        <x:v>EVT-26106</x:v>
      </x:c>
      <x:c r="B11" s="22" t="str">
        <x:v>PO-26131</x:v>
      </x:c>
      <x:c r="C11" s="44" t="n">
        <x:v>46268.0625</x:v>
      </x:c>
      <x:c r="D11" s="22" t="str">
        <x:v>Electrical op 20</x:v>
      </x:c>
      <x:c r="E11" s="22" t="str">
        <x:v>Resume</x:v>
      </x:c>
      <x:c r="F11" s="38" t="n">
        <x:v>0</x:v>
      </x:c>
      <x:c r="G11" s="38" t="n">
        <x:v>0</x:v>
      </x:c>
      <x:c r="H11" s="38" t="n">
        <x:v>0</x:v>
      </x:c>
      <x:c r="I11" s="46" t="str">
        <x:v>Substitute approved</x:v>
      </x:c>
      <x:c r="J11" s="46" t="str">
        <x:v>Sam Torres</x:v>
      </x:c>
      <x:c r="K11" s="42" t="str">
        <x:v>Approval attached</x:v>
      </x:c>
    </x:row>
    <x:row r="12">
      <x:c r="A12" s="21" t="str">
        <x:v>EVT-26107</x:v>
      </x:c>
      <x:c r="B12" s="22" t="str">
        <x:v>PO-26114</x:v>
      </x:c>
      <x:c r="C12" s="44" t="n">
        <x:v>46268.32986111111</x:v>
      </x:c>
      <x:c r="D12" s="22" t="str">
        <x:v>Machine op 20</x:v>
      </x:c>
      <x:c r="E12" s="22" t="str">
        <x:v>Complete</x:v>
      </x:c>
      <x:c r="F12" s="38" t="n">
        <x:v>240</x:v>
      </x:c>
      <x:c r="G12" s="38" t="n">
        <x:v>2</x:v>
      </x:c>
      <x:c r="H12" s="38" t="n">
        <x:v>8</x:v>
      </x:c>
      <x:c r="I12" s="46" t="str">
        <x:v>Final result</x:v>
      </x:c>
      <x:c r="J12" s="46" t="str">
        <x:v>Alex Wu</x:v>
      </x:c>
      <x:c r="K12" s="42" t="str">
        <x:v>Awaiting closeout</x:v>
      </x:c>
    </x:row>
    <x:row r="13">
      <x:c r="A13" s="24" t="str">
        <x:v>EVT-26108</x:v>
      </x:c>
      <x:c r="B13" s="25" t="str">
        <x:v>PO-26143</x:v>
      </x:c>
      <x:c r="C13" s="45" t="n">
        <x:v>46268.34722222222</x:v>
      </x:c>
      <x:c r="D13" s="25" t="str">
        <x:v>Assembly op 10</x:v>
      </x:c>
      <x:c r="E13" s="25" t="str">
        <x:v>Hold</x:v>
      </x:c>
      <x:c r="F13" s="39" t="n">
        <x:v>0</x:v>
      </x:c>
      <x:c r="G13" s="39" t="n">
        <x:v>0</x:v>
      </x:c>
      <x:c r="H13" s="39" t="n">
        <x:v>0</x:v>
      </x:c>
      <x:c r="I13" s="47" t="str">
        <x:v>Revision missing</x:v>
      </x:c>
      <x:c r="J13" s="47" t="str">
        <x:v>Noah Reed</x:v>
      </x:c>
      <x:c r="K13" s="43" t="str">
        <x:v>Customer follow-up linked</x:v>
      </x:c>
    </x:row>
  </x:sheetData>
  <x:mergeCells>
    <x:mergeCell ref="A1:K1"/>
    <x:mergeCell ref="A2:K2"/>
  </x:mergeCells>
  <x:dataValidations count="1">
    <x:dataValidation type="list" sqref="E6:E300">
      <x:formula1>"Start,Progress,Output,Scrap,Downtime,Hold,Resume,Complete"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20" hidden="0" customWidth="1"/>
    <x:col min="5" max="5" width="12" hidden="0" customWidth="1"/>
    <x:col min="6" max="6" width="28" hidden="0" customWidth="1"/>
    <x:col min="7" max="7" width="26" hidden="0" customWidth="1"/>
    <x:col min="8" max="8" width="29" hidden="0" customWidth="1"/>
    <x:col min="9" max="9" width="16" hidden="0" customWidth="1"/>
    <x:col min="10" max="10" width="31" hidden="0" customWidth="1"/>
    <x:col min="11" max="11" width="13" hidden="0" customWidth="1"/>
    <x:col min="12" max="12" width="13" hidden="0" customWidth="1"/>
    <x:col min="13" max="13" width="31" hidden="0" customWidth="1"/>
  </x:cols>
  <x:sheetData>
    <x:row r="1" ht="34" customHeight="1">
      <x:c r="A1" s="3" t="str">
        <x:v>Production Exception Queue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7" t="str">
        <x:v>One accountable recovery record for every material, quality, equipment, output, schedule, or information risk.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5" ht="31" customHeight="1">
      <x:c r="A5" s="33" t="str">
        <x:v>Exception ID</x:v>
      </x:c>
      <x:c r="B5" s="34" t="str">
        <x:v>Order ID</x:v>
      </x:c>
      <x:c r="C5" s="34" t="str">
        <x:v>Opened</x:v>
      </x:c>
      <x:c r="D5" s="34" t="str">
        <x:v>Type</x:v>
      </x:c>
      <x:c r="E5" s="34" t="str">
        <x:v>Severity</x:v>
      </x:c>
      <x:c r="F5" s="34" t="str">
        <x:v>Cause</x:v>
      </x:c>
      <x:c r="G5" s="34" t="str">
        <x:v>Impact</x:v>
      </x:c>
      <x:c r="H5" s="34" t="str">
        <x:v>Containment</x:v>
      </x:c>
      <x:c r="I5" s="34" t="str">
        <x:v>Owner</x:v>
      </x:c>
      <x:c r="J5" s="34" t="str">
        <x:v>Next Action</x:v>
      </x:c>
      <x:c r="K5" s="34" t="str">
        <x:v>Due</x:v>
      </x:c>
      <x:c r="L5" s="34" t="str">
        <x:v>Status</x:v>
      </x:c>
      <x:c r="M5" s="35" t="str">
        <x:v>Outcome / Evidence</x:v>
      </x:c>
    </x:row>
    <x:row r="6">
      <x:c r="A6" s="21" t="str">
        <x:v>EX-26101</x:v>
      </x:c>
      <x:c r="B6" s="22" t="str">
        <x:v>PO-26118</x:v>
      </x:c>
      <x:c r="C6" s="36" t="n">
        <x:v>46267</x:v>
      </x:c>
      <x:c r="D6" s="22" t="str">
        <x:v>Quality hold</x:v>
      </x:c>
      <x:c r="E6" s="22" t="str">
        <x:v>High</x:v>
      </x:c>
      <x:c r="F6" s="46" t="str">
        <x:v>Finish dimension variation</x:v>
      </x:c>
      <x:c r="G6" s="46" t="str">
        <x:v>176 units waiting</x:v>
      </x:c>
      <x:c r="H6" s="46" t="str">
        <x:v>Segregate and increase inspection</x:v>
      </x:c>
      <x:c r="I6" s="46" t="str">
        <x:v>Priya Shah</x:v>
      </x:c>
      <x:c r="J6" s="46" t="str">
        <x:v>Review sample and decide release</x:v>
      </x:c>
      <x:c r="K6" s="36" t="n">
        <x:v>46268</x:v>
      </x:c>
      <x:c r="L6" s="22" t="str">
        <x:v>Review</x:v>
      </x:c>
      <x:c r="M6" s="42" t="str">
        <x:v>Measurement evidence attached</x:v>
      </x:c>
    </x:row>
    <x:row r="7">
      <x:c r="A7" s="21" t="str">
        <x:v>EX-26102</x:v>
      </x:c>
      <x:c r="B7" s="22" t="str">
        <x:v>PO-26122</x:v>
      </x:c>
      <x:c r="C7" s="36" t="n">
        <x:v>46267</x:v>
      </x:c>
      <x:c r="D7" s="22" t="str">
        <x:v>Material shortage</x:v>
      </x:c>
      <x:c r="E7" s="22" t="str">
        <x:v>Medium</x:v>
      </x:c>
      <x:c r="F7" s="46" t="str">
        <x:v>Seal delivery partial</x:v>
      </x:c>
      <x:c r="G7" s="46" t="str">
        <x:v>Final 490 units at risk</x:v>
      </x:c>
      <x:c r="H7" s="46" t="str">
        <x:v>Reserve received seals</x:v>
      </x:c>
      <x:c r="I7" s="46" t="str">
        <x:v>Daniel Kim</x:v>
      </x:c>
      <x:c r="J7" s="46" t="str">
        <x:v>Confirm supplier delivery</x:v>
      </x:c>
      <x:c r="K7" s="36" t="n">
        <x:v>46269</x:v>
      </x:c>
      <x:c r="L7" s="22" t="str">
        <x:v>At risk</x:v>
      </x:c>
      <x:c r="M7" s="42" t="str">
        <x:v>Supplier acknowledgement pending</x:v>
      </x:c>
    </x:row>
    <x:row r="8">
      <x:c r="A8" s="21" t="str">
        <x:v>EX-26103</x:v>
      </x:c>
      <x:c r="B8" s="22" t="str">
        <x:v>PO-26125</x:v>
      </x:c>
      <x:c r="C8" s="36" t="n">
        <x:v>46267</x:v>
      </x:c>
      <x:c r="D8" s="22" t="str">
        <x:v>Equipment / tooling</x:v>
      </x:c>
      <x:c r="E8" s="22" t="str">
        <x:v>Critical</x:v>
      </x:c>
      <x:c r="F8" s="46" t="str">
        <x:v>Fixture F-18 unavailable</x:v>
      </x:c>
      <x:c r="G8" s="46" t="str">
        <x:v>Promise at risk</x:v>
      </x:c>
      <x:c r="H8" s="46" t="str">
        <x:v>Move safe work; stop affected op</x:v>
      </x:c>
      <x:c r="I8" s="46" t="str">
        <x:v>Ava Brooks</x:v>
      </x:c>
      <x:c r="J8" s="46" t="str">
        <x:v>Repair and verify fixture</x:v>
      </x:c>
      <x:c r="K8" s="36" t="n">
        <x:v>46269</x:v>
      </x:c>
      <x:c r="L8" s="22" t="str">
        <x:v>Blocked</x:v>
      </x:c>
      <x:c r="M8" s="42" t="str">
        <x:v>Maintenance work linked</x:v>
      </x:c>
    </x:row>
    <x:row r="9">
      <x:c r="A9" s="21" t="str">
        <x:v>EX-26104</x:v>
      </x:c>
      <x:c r="B9" s="22" t="str">
        <x:v>PO-26131</x:v>
      </x:c>
      <x:c r="C9" s="36" t="n">
        <x:v>46268</x:v>
      </x:c>
      <x:c r="D9" s="22" t="str">
        <x:v>Material substitution</x:v>
      </x:c>
      <x:c r="E9" s="22" t="str">
        <x:v>Medium</x:v>
      </x:c>
      <x:c r="F9" s="46" t="str">
        <x:v>Specified terminal unavailable</x:v>
      </x:c>
      <x:c r="G9" s="46" t="str">
        <x:v>Release paused</x:v>
      </x:c>
      <x:c r="H9" s="46" t="str">
        <x:v>Hold affected material</x:v>
      </x:c>
      <x:c r="I9" s="46" t="str">
        <x:v>Lena Ortiz</x:v>
      </x:c>
      <x:c r="J9" s="46" t="str">
        <x:v>Complete first-article test</x:v>
      </x:c>
      <x:c r="K9" s="36" t="n">
        <x:v>46268</x:v>
      </x:c>
      <x:c r="L9" s="22" t="str">
        <x:v>Open</x:v>
      </x:c>
      <x:c r="M9" s="42" t="str">
        <x:v>Substitute approved</x:v>
      </x:c>
    </x:row>
    <x:row r="10">
      <x:c r="A10" s="21" t="str">
        <x:v>EX-26105</x:v>
      </x:c>
      <x:c r="B10" s="22" t="str">
        <x:v>PO-26143</x:v>
      </x:c>
      <x:c r="C10" s="36" t="n">
        <x:v>46268</x:v>
      </x:c>
      <x:c r="D10" s="22" t="str">
        <x:v>Information</x:v>
      </x:c>
      <x:c r="E10" s="22" t="str">
        <x:v>High</x:v>
      </x:c>
      <x:c r="F10" s="46" t="str">
        <x:v>Customer revision missing</x:v>
      </x:c>
      <x:c r="G10" s="46" t="str">
        <x:v>Order cannot start</x:v>
      </x:c>
      <x:c r="H10" s="46" t="str">
        <x:v>Keep order on hold</x:v>
      </x:c>
      <x:c r="I10" s="46" t="str">
        <x:v>Daniel Kim</x:v>
      </x:c>
      <x:c r="J10" s="46" t="str">
        <x:v>Obtain approved revision</x:v>
      </x:c>
      <x:c r="K10" s="36" t="n">
        <x:v>46270</x:v>
      </x:c>
      <x:c r="L10" s="22" t="str">
        <x:v>At risk</x:v>
      </x:c>
      <x:c r="M10" s="42" t="str">
        <x:v>Customer follow-up open</x:v>
      </x:c>
    </x:row>
    <x:row r="11">
      <x:c r="A11" s="24" t="str">
        <x:v>EX-26106</x:v>
      </x:c>
      <x:c r="B11" s="25" t="str">
        <x:v>PO-26114</x:v>
      </x:c>
      <x:c r="C11" s="37" t="n">
        <x:v>46268</x:v>
      </x:c>
      <x:c r="D11" s="25" t="str">
        <x:v>Closeout</x:v>
      </x:c>
      <x:c r="E11" s="25" t="str">
        <x:v>Low</x:v>
      </x:c>
      <x:c r="F11" s="47" t="str">
        <x:v>Final scrap reconciliation</x:v>
      </x:c>
      <x:c r="G11" s="47" t="str">
        <x:v>Administrative closure pending</x:v>
      </x:c>
      <x:c r="H11" s="47" t="str">
        <x:v>Keep order complete, not closed</x:v>
      </x:c>
      <x:c r="I11" s="47" t="str">
        <x:v>Maya Chen</x:v>
      </x:c>
      <x:c r="J11" s="47" t="str">
        <x:v>Approve closeout</x:v>
      </x:c>
      <x:c r="K11" s="37" t="n">
        <x:v>46269</x:v>
      </x:c>
      <x:c r="L11" s="25" t="str">
        <x:v>Complete</x:v>
      </x:c>
      <x:c r="M11" s="43" t="str">
        <x:v>Reviewer assigned</x:v>
      </x:c>
    </x:row>
  </x:sheetData>
  <x:mergeCells>
    <x:mergeCell ref="A1:M1"/>
    <x:mergeCell ref="A2:M2"/>
  </x:mergeCells>
  <x:conditionalFormatting sqref="L6:L300">
    <x:cfRule type="containsText" dxfId="4" priority="1" operator="containsText" text="Blocked"/>
    <x:cfRule type="containsText" dxfId="5" priority="2" operator="containsText" text="At risk"/>
    <x:cfRule type="containsText" dxfId="6" priority="3" operator="containsText" text="Complete"/>
    <x:cfRule type="containsText" dxfId="7" priority="4" operator="containsText" text="Closed"/>
  </x:conditionalFormatting>
  <x:dataValidations count="3">
    <x:dataValidation type="list" sqref="D6:D300">
      <x:formula1>"Material shortage,Quality hold,Equipment / tooling,Output variance,Schedule change,Information,Closeout"</x:formula1>
    </x:dataValidation>
    <x:dataValidation type="list" sqref="E6:E300">
      <x:formula1>"Critical,High,Medium,Low"</x:formula1>
    </x:dataValidation>
    <x:dataValidation type="list" sqref="L6:L300">
      <x:formula1>"Open,Review,At risk,Blocked,Complete,Closed"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3" hidden="0" customWidth="1"/>
    <x:col min="3" max="3" width="16" hidden="0" customWidth="1"/>
    <x:col min="4" max="4" width="13" hidden="0" customWidth="1"/>
    <x:col min="5" max="5" width="20" hidden="0" customWidth="1"/>
    <x:col min="6" max="6" width="17" hidden="0" customWidth="1"/>
    <x:col min="7" max="7" width="14" hidden="0" customWidth="1"/>
    <x:col min="8" max="8" width="18" hidden="0" customWidth="1"/>
    <x:col min="9" max="9" width="16" hidden="0" customWidth="1"/>
    <x:col min="10" max="10" width="15" hidden="0" customWidth="1"/>
    <x:col min="11" max="11" width="32" hidden="0" customWidth="1"/>
  </x:cols>
  <x:sheetData>
    <x:row r="1" ht="34" customHeight="1">
      <x:c r="A1" s="3" t="str">
        <x:v>Production Closeout Review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7" t="str">
        <x:v>Separate physical completion from verified closure. Reconcile quantity, quality, evidence, and open actions.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5" ht="31" customHeight="1">
      <x:c r="A5" s="33" t="str">
        <x:v>Closeout ID</x:v>
      </x:c>
      <x:c r="B5" s="34" t="str">
        <x:v>Order ID</x:v>
      </x:c>
      <x:c r="C5" s="34" t="str">
        <x:v>Final Good Qty</x:v>
      </x:c>
      <x:c r="D5" s="34" t="str">
        <x:v>Final Scrap</x:v>
      </x:c>
      <x:c r="E5" s="34" t="str">
        <x:v>Quantity Reconciled</x:v>
      </x:c>
      <x:c r="F5" s="34" t="str">
        <x:v>Quality Verified</x:v>
      </x:c>
      <x:c r="G5" s="34" t="str">
        <x:v>Open Actions</x:v>
      </x:c>
      <x:c r="H5" s="34" t="str">
        <x:v>Evidence Complete</x:v>
      </x:c>
      <x:c r="I5" s="34" t="str">
        <x:v>Reviewer</x:v>
      </x:c>
      <x:c r="J5" s="34" t="str">
        <x:v>Decision Date</x:v>
      </x:c>
      <x:c r="K5" s="35" t="str">
        <x:v>Decision / Note</x:v>
      </x:c>
    </x:row>
    <x:row r="6">
      <x:c r="A6" s="21" t="str">
        <x:v>CL-26101</x:v>
      </x:c>
      <x:c r="B6" s="22" t="str">
        <x:v>PO-26114</x:v>
      </x:c>
      <x:c r="C6" s="38" t="n">
        <x:v>468</x:v>
      </x:c>
      <x:c r="D6" s="38" t="n">
        <x:v>8</x:v>
      </x:c>
      <x:c r="E6" s="22" t="str">
        <x:v>Yes</x:v>
      </x:c>
      <x:c r="F6" s="22" t="str">
        <x:v>Yes</x:v>
      </x:c>
      <x:c r="G6" s="38" t="n">
        <x:v>0</x:v>
      </x:c>
      <x:c r="H6" s="22" t="str">
        <x:v>Yes</x:v>
      </x:c>
      <x:c r="I6" s="22" t="str">
        <x:v>Maya Chen</x:v>
      </x:c>
      <x:c r="J6" s="36" t="n">
        <x:v>46269</x:v>
      </x:c>
      <x:c r="K6" s="42" t="str">
        <x:v>Approved for closeout</x:v>
      </x:c>
    </x:row>
    <x:row r="7">
      <x:c r="A7" s="21" t="str">
        <x:v>CL-26102</x:v>
      </x:c>
      <x:c r="B7" s="22" t="str">
        <x:v>PO-26118</x:v>
      </x:c>
      <x:c r="C7" s="38" t="n">
        <x:v>144</x:v>
      </x:c>
      <x:c r="D7" s="38" t="n">
        <x:v>4</x:v>
      </x:c>
      <x:c r="E7" s="22" t="str">
        <x:v>No</x:v>
      </x:c>
      <x:c r="F7" s="22" t="str">
        <x:v>No</x:v>
      </x:c>
      <x:c r="G7" s="38" t="n">
        <x:v>1</x:v>
      </x:c>
      <x:c r="H7" s="22" t="str">
        <x:v>No</x:v>
      </x:c>
      <x:c r="I7" s="22" t="str">
        <x:v>Priya Shah</x:v>
      </x:c>
      <x:c r="J7" s="36"/>
      <x:c r="K7" s="42" t="str">
        <x:v>Hold remains open</x:v>
      </x:c>
    </x:row>
    <x:row r="8">
      <x:c r="A8" s="21" t="str">
        <x:v>CL-26103</x:v>
      </x:c>
      <x:c r="B8" s="22" t="str">
        <x:v>PO-26131</x:v>
      </x:c>
      <x:c r="C8" s="38" t="n">
        <x:v>58</x:v>
      </x:c>
      <x:c r="D8" s="38" t="n">
        <x:v>1</x:v>
      </x:c>
      <x:c r="E8" s="22" t="str">
        <x:v>No</x:v>
      </x:c>
      <x:c r="F8" s="22" t="str">
        <x:v>Yes</x:v>
      </x:c>
      <x:c r="G8" s="38" t="n">
        <x:v>1</x:v>
      </x:c>
      <x:c r="H8" s="22" t="str">
        <x:v>Yes</x:v>
      </x:c>
      <x:c r="I8" s="22" t="str">
        <x:v>Lena Ortiz</x:v>
      </x:c>
      <x:c r="J8" s="36"/>
      <x:c r="K8" s="42" t="str">
        <x:v>Complete final test and quantity</x:v>
      </x:c>
    </x:row>
    <x:row r="9">
      <x:c r="A9" s="24" t="str">
        <x:v>CL-26104</x:v>
      </x:c>
      <x:c r="B9" s="25" t="str">
        <x:v>PO-26125</x:v>
      </x:c>
      <x:c r="C9" s="39" t="n">
        <x:v>62</x:v>
      </x:c>
      <x:c r="D9" s="39" t="n">
        <x:v>3</x:v>
      </x:c>
      <x:c r="E9" s="25" t="str">
        <x:v>No</x:v>
      </x:c>
      <x:c r="F9" s="25" t="str">
        <x:v>No</x:v>
      </x:c>
      <x:c r="G9" s="39" t="n">
        <x:v>1</x:v>
      </x:c>
      <x:c r="H9" s="25" t="str">
        <x:v>No</x:v>
      </x:c>
      <x:c r="I9" s="25" t="str">
        <x:v>Ava Brooks</x:v>
      </x:c>
      <x:c r="J9" s="37"/>
      <x:c r="K9" s="43" t="str">
        <x:v>Blocked pending fixture recovery</x:v>
      </x:c>
    </x:row>
  </x:sheetData>
  <x:mergeCells>
    <x:mergeCell ref="A1:K1"/>
    <x:mergeCell ref="A2:K2"/>
  </x:mergeCells>
  <x:dataValidations count="2">
    <x:dataValidation type="list" sqref="E6:F200">
      <x:formula1>"Yes,No,Not required"</x:formula1>
    </x:dataValidation>
    <x:dataValidation type="list" sqref="H6:H200">
      <x:formula1>"Yes,No,Not required"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5" hidden="0" customWidth="1"/>
    <x:col min="3" max="3" width="4" hidden="0" customWidth="1"/>
    <x:col min="4" max="4" width="6" hidden="0" customWidth="1"/>
    <x:col min="5" max="5" width="23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" t="str">
        <x:v>Production Tracking Summary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Formula-driven current-state measures. Every signal should be explained by the orders, events, exceptions, and closeout records.</x:v>
      </x:c>
      <x:c r="B2" s="7"/>
      <x:c r="C2" s="7"/>
      <x:c r="D2" s="7"/>
      <x:c r="E2" s="7"/>
      <x:c r="F2" s="7"/>
      <x:c r="G2" s="7"/>
      <x:c r="H2" s="7"/>
    </x:row>
    <x:row r="5" ht="31" customHeight="1">
      <x:c r="A5" s="33" t="str">
        <x:v>Current signal</x:v>
      </x:c>
      <x:c r="B5" s="35" t="str">
        <x:v>Value</x:v>
      </x:c>
      <x:c r="D5" s="51" t="str">
        <x:v>Tracking thread</x:v>
      </x:c>
      <x:c r="E5" s="51" t="str"/>
      <x:c r="F5" s="51" t="str"/>
      <x:c r="G5" s="51" t="str"/>
      <x:c r="H5" s="51" t="str"/>
    </x:row>
    <x:row r="6">
      <x:c r="A6" s="21" t="str">
        <x:v>Tracked orders</x:v>
      </x:c>
      <x:c r="B6" s="48" t="n">
        <x:f>COUNTA('Production Orders'!$A$6:$A$300)</x:f>
        <x:v>8</x:v>
      </x:c>
      <x:c r="D6" s="53" t="str">
        <x:v>1</x:v>
      </x:c>
      <x:c r="E6" s="55" t="str">
        <x:v>Released</x:v>
      </x:c>
      <x:c r="F6" s="55" t="str">
        <x:v>Confirm readiness and accountable start.</x:v>
      </x:c>
      <x:c r="G6" s="55" t="str"/>
      <x:c r="H6" s="55" t="str"/>
    </x:row>
    <x:row r="7">
      <x:c r="A7" s="21" t="str">
        <x:v>Running orders</x:v>
      </x:c>
      <x:c r="B7" s="48" t="n">
        <x:f>COUNTIF('Production Orders'!$M$6:$M$300,"Running")</x:f>
        <x:v>2</x:v>
      </x:c>
      <x:c r="D7" s="53" t="str">
        <x:v>2</x:v>
      </x:c>
      <x:c r="E7" s="55" t="str">
        <x:v>Started</x:v>
      </x:c>
      <x:c r="F7" s="55" t="str">
        <x:v>Record actual start and immediate variance.</x:v>
      </x:c>
      <x:c r="G7" s="55" t="str"/>
      <x:c r="H7" s="55" t="str"/>
    </x:row>
    <x:row r="8">
      <x:c r="A8" s="21" t="str">
        <x:v>Held or blocked</x:v>
      </x:c>
      <x:c r="B8" s="48" t="n">
        <x:f>COUNTIF('Production Orders'!$M$6:$M$300,"Held")+COUNTIF('Production Orders'!$M$6:$M$300,"Blocked")</x:f>
        <x:v>3</x:v>
      </x:c>
      <x:c r="D8" s="53" t="str">
        <x:v>3</x:v>
      </x:c>
      <x:c r="E8" s="55" t="str">
        <x:v>Running</x:v>
      </x:c>
      <x:c r="F8" s="55" t="str">
        <x:v>Update good output, scrap, downtime, remaining work, and forecast.</x:v>
      </x:c>
      <x:c r="G8" s="55" t="str"/>
      <x:c r="H8" s="55" t="str"/>
    </x:row>
    <x:row r="9">
      <x:c r="A9" s="21" t="str">
        <x:v>At-risk forecasts</x:v>
      </x:c>
      <x:c r="B9" s="48" t="n">
        <x:f>COUNTIF('Production Orders'!$N$6:$N$300,"At risk")+COUNTIF('Production Orders'!$N$6:$N$300,"Late risk")</x:f>
        <x:v>4</x:v>
      </x:c>
      <x:c r="D9" s="53" t="str">
        <x:v>4</x:v>
      </x:c>
      <x:c r="E9" s="55" t="str">
        <x:v>Held</x:v>
      </x:c>
      <x:c r="F9" s="55" t="str">
        <x:v>Create an owned exception with due action and evidence.</x:v>
      </x:c>
      <x:c r="G9" s="55" t="str"/>
      <x:c r="H9" s="55" t="str"/>
    </x:row>
    <x:row r="10">
      <x:c r="A10" s="21" t="str">
        <x:v>Total planned quantity</x:v>
      </x:c>
      <x:c r="B10" s="48" t="n">
        <x:f>SUM('Production Orders'!$C$6:$C$300)</x:f>
        <x:v>3985</x:v>
      </x:c>
      <x:c r="D10" s="53" t="str">
        <x:v>5</x:v>
      </x:c>
      <x:c r="E10" s="55" t="str">
        <x:v>Completed</x:v>
      </x:c>
      <x:c r="F10" s="55" t="str">
        <x:v>Reconcile final production and unresolved actions.</x:v>
      </x:c>
      <x:c r="G10" s="55" t="str"/>
      <x:c r="H10" s="55" t="str"/>
    </x:row>
    <x:row r="11">
      <x:c r="A11" s="21" t="str">
        <x:v>Good output</x:v>
      </x:c>
      <x:c r="B11" s="48" t="n">
        <x:f>SUM('Production Orders'!$D$6:$D$300)</x:f>
        <x:v>1142</x:v>
      </x:c>
      <x:c r="D11" s="53" t="str">
        <x:v>6</x:v>
      </x:c>
      <x:c r="E11" s="55" t="str">
        <x:v>Closed</x:v>
      </x:c>
      <x:c r="F11" s="55" t="str">
        <x:v>Require reviewer decision before verified closure.</x:v>
      </x:c>
      <x:c r="G11" s="55" t="str"/>
      <x:c r="H11" s="55" t="str"/>
    </x:row>
    <x:row r="12">
      <x:c r="A12" s="24" t="str">
        <x:v>Open exceptions</x:v>
      </x:c>
      <x:c r="B12" s="49" t="n">
        <x:f>COUNTIF('Exceptions'!$L$6:$L$300,"Open")+COUNTIF('Exceptions'!$L$6:$L$300,"Review")+COUNTIF('Exceptions'!$L$6:$L$300,"At risk")+COUNTIF('Exceptions'!$L$6:$L$300,"Blocked")</x:f>
        <x:v>5</x:v>
      </x:c>
    </x:row>
  </x:sheetData>
  <x:mergeCells>
    <x:mergeCell ref="A1:H1"/>
    <x:mergeCell ref="A2:H2"/>
    <x:mergeCell ref="D5:H5"/>
    <x:mergeCell ref="E6:H6"/>
    <x:mergeCell ref="E7:H7"/>
    <x:mergeCell ref="E8:H8"/>
    <x:mergeCell ref="E9:H9"/>
    <x:mergeCell ref="E10:H10"/>
    <x:mergeCell ref="E11:H11"/>
  </x:mergeCells>
  <x:pageMargins left="0.7" right="0.7" top="0.75" bottom="0.75" header="0.3" footer="0.3"/>
</x:worksheet>
</file>